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.pask\Desktop\"/>
    </mc:Choice>
  </mc:AlternateContent>
  <bookViews>
    <workbookView xWindow="0" yWindow="0" windowWidth="37470" windowHeight="184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D6" i="1"/>
  <c r="D16" i="1"/>
  <c r="G19" i="1"/>
  <c r="G18" i="1"/>
  <c r="G17" i="1"/>
  <c r="D13" i="1"/>
  <c r="D21" i="1" s="1"/>
  <c r="D9" i="1"/>
  <c r="G22" i="1" s="1"/>
  <c r="D4" i="1"/>
  <c r="G21" i="1" l="1"/>
  <c r="G16" i="1"/>
  <c r="D8" i="1" s="1"/>
  <c r="D7" i="1" s="1"/>
  <c r="D19" i="1" s="1"/>
  <c r="D5" i="1"/>
  <c r="D20" i="1" l="1"/>
  <c r="G20" i="1" s="1"/>
  <c r="G24" i="1" s="1"/>
  <c r="D22" i="1" l="1"/>
  <c r="D24" i="1" s="1"/>
</calcChain>
</file>

<file path=xl/sharedStrings.xml><?xml version="1.0" encoding="utf-8"?>
<sst xmlns="http://schemas.openxmlformats.org/spreadsheetml/2006/main" count="45" uniqueCount="44">
  <si>
    <t>Ideal Cycle Time</t>
  </si>
  <si>
    <t>Run Time</t>
  </si>
  <si>
    <t>Total Count</t>
  </si>
  <si>
    <t>Good Count</t>
  </si>
  <si>
    <t>Bottle Change</t>
  </si>
  <si>
    <t>Beer Change</t>
  </si>
  <si>
    <t>OEE</t>
  </si>
  <si>
    <t>Internal: Filler Jam</t>
  </si>
  <si>
    <t>Internal: Crowner Jam</t>
  </si>
  <si>
    <t>Stop Time</t>
  </si>
  <si>
    <t>Label Change</t>
  </si>
  <si>
    <t>Total Time (week)</t>
  </si>
  <si>
    <t>OEE Analysis</t>
  </si>
  <si>
    <t>All Other Losses</t>
  </si>
  <si>
    <t>Bottles</t>
  </si>
  <si>
    <t>Time in Minutes</t>
  </si>
  <si>
    <t>OEE %</t>
  </si>
  <si>
    <t>Total Lost Time</t>
  </si>
  <si>
    <t>Total Reject Count</t>
  </si>
  <si>
    <t xml:space="preserve">Availability </t>
  </si>
  <si>
    <t xml:space="preserve">Performance </t>
  </si>
  <si>
    <t xml:space="preserve">Quality </t>
  </si>
  <si>
    <t>Starved: No Bottles</t>
  </si>
  <si>
    <t>Internal: No Beer</t>
  </si>
  <si>
    <t>Internal: No Crowns</t>
  </si>
  <si>
    <t>Blocked: Packer Down</t>
  </si>
  <si>
    <t>Fully Productive Time</t>
  </si>
  <si>
    <t>Blocked: Palletizer Down</t>
  </si>
  <si>
    <t>Blocked: Labeller Down</t>
  </si>
  <si>
    <t>Starved: Unscrambler Jam</t>
  </si>
  <si>
    <t>Internal: Bottle Jam</t>
  </si>
  <si>
    <r>
      <t>Equipment Failure</t>
    </r>
    <r>
      <rPr>
        <sz val="11"/>
        <color theme="1"/>
        <rFont val="Calibri"/>
        <family val="2"/>
        <scheme val="minor"/>
      </rPr>
      <t xml:space="preserve"> (Lost Time)</t>
    </r>
  </si>
  <si>
    <r>
      <t xml:space="preserve">Setup and Adjustments </t>
    </r>
    <r>
      <rPr>
        <sz val="11"/>
        <color theme="1"/>
        <rFont val="Calibri"/>
        <family val="2"/>
        <scheme val="minor"/>
      </rPr>
      <t>(Lost Time)</t>
    </r>
  </si>
  <si>
    <t>Top Losses</t>
  </si>
  <si>
    <t>Bubbly Beer Line 1 : OEE and Top Loss Analysis</t>
  </si>
  <si>
    <t>Planned Production Time (5 days, 3 shifts)</t>
  </si>
  <si>
    <t>Not Scheduled (2 days)</t>
  </si>
  <si>
    <r>
      <t xml:space="preserve">Startup Rejects </t>
    </r>
    <r>
      <rPr>
        <sz val="11"/>
        <color theme="1"/>
        <rFont val="Calibri"/>
        <family val="2"/>
        <scheme val="minor"/>
      </rPr>
      <t>(Lost Time)</t>
    </r>
  </si>
  <si>
    <r>
      <t xml:space="preserve">Production Rejects </t>
    </r>
    <r>
      <rPr>
        <sz val="11"/>
        <color theme="1"/>
        <rFont val="Calibri"/>
        <family val="2"/>
        <scheme val="minor"/>
      </rPr>
      <t>(Lost Time)</t>
    </r>
  </si>
  <si>
    <t>Production Reject Count</t>
  </si>
  <si>
    <t>Startup Reject Count</t>
  </si>
  <si>
    <t>Production</t>
  </si>
  <si>
    <t>Production Information</t>
  </si>
  <si>
    <r>
      <rPr>
        <b/>
        <sz val="11"/>
        <color theme="1"/>
        <rFont val="Calibri"/>
        <family val="2"/>
        <scheme val="minor"/>
      </rPr>
      <t>Performance Loss</t>
    </r>
    <r>
      <rPr>
        <sz val="11"/>
        <color theme="1"/>
        <rFont val="Calibri"/>
        <family val="2"/>
        <scheme val="minor"/>
      </rPr>
      <t xml:space="preserve"> (Lost Time)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</si>
</sst>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16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2" borderId="1" xfId="0" applyFont="1" applyFill="1" applyBorder="1" applyAlignment="1"/>
    <xf numFmtId="0" fontId="0" fillId="4" borderId="1" xfId="0" applyFill="1" applyBorder="1"/>
    <xf numFmtId="164" fontId="0" fillId="4" borderId="1" xfId="1" applyNumberFormat="1" applyFont="1" applyFill="1" applyBorder="1"/>
    <xf numFmtId="0" fontId="0" fillId="5" borderId="1" xfId="0" applyFill="1" applyBorder="1"/>
    <xf numFmtId="164" fontId="0" fillId="5" borderId="1" xfId="1" applyNumberFormat="1" applyFont="1" applyFill="1" applyBorder="1"/>
    <xf numFmtId="0" fontId="0" fillId="4" borderId="1" xfId="0" applyFont="1" applyFill="1" applyBorder="1"/>
    <xf numFmtId="0" fontId="3" fillId="5" borderId="1" xfId="0" applyFont="1" applyFill="1" applyBorder="1"/>
    <xf numFmtId="0" fontId="3" fillId="4" borderId="1" xfId="0" applyFont="1" applyFill="1" applyBorder="1"/>
    <xf numFmtId="0" fontId="0" fillId="5" borderId="1" xfId="0" applyFont="1" applyFill="1" applyBorder="1"/>
    <xf numFmtId="10" fontId="0" fillId="4" borderId="1" xfId="2" applyNumberFormat="1" applyFont="1" applyFill="1" applyBorder="1"/>
    <xf numFmtId="10" fontId="0" fillId="5" borderId="1" xfId="2" applyNumberFormat="1" applyFont="1" applyFill="1" applyBorder="1"/>
    <xf numFmtId="10" fontId="3" fillId="5" borderId="1" xfId="2" applyNumberFormat="1" applyFont="1" applyFill="1" applyBorder="1"/>
    <xf numFmtId="164" fontId="3" fillId="4" borderId="1" xfId="1" applyNumberFormat="1" applyFont="1" applyFill="1" applyBorder="1"/>
    <xf numFmtId="0" fontId="2" fillId="2" borderId="0" xfId="0" applyFont="1" applyFill="1" applyBorder="1"/>
    <xf numFmtId="164" fontId="2" fillId="3" borderId="0" xfId="0" applyNumberFormat="1" applyFont="1" applyFill="1"/>
    <xf numFmtId="165" fontId="0" fillId="5" borderId="1" xfId="0" applyNumberFormat="1" applyFill="1" applyBorder="1"/>
    <xf numFmtId="164" fontId="3" fillId="5" borderId="1" xfId="0" applyNumberFormat="1" applyFont="1" applyFill="1" applyBorder="1"/>
    <xf numFmtId="164" fontId="3" fillId="4" borderId="1" xfId="0" applyNumberFormat="1" applyFont="1" applyFill="1" applyBorder="1"/>
    <xf numFmtId="0" fontId="0" fillId="5" borderId="1" xfId="0" applyFill="1" applyBorder="1" applyAlignment="1">
      <alignment horizontal="left" indent="2"/>
    </xf>
    <xf numFmtId="0" fontId="0" fillId="4" borderId="1" xfId="0" applyFill="1" applyBorder="1" applyAlignment="1">
      <alignment horizontal="left" indent="2"/>
    </xf>
    <xf numFmtId="0" fontId="2" fillId="3" borderId="1" xfId="0" applyFont="1" applyFill="1" applyBorder="1" applyAlignment="1">
      <alignment horizontal="right"/>
    </xf>
    <xf numFmtId="43" fontId="0" fillId="0" borderId="0" xfId="0" applyNumberFormat="1"/>
    <xf numFmtId="0" fontId="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32"/>
  <sheetViews>
    <sheetView showGridLines="0" tabSelected="1" zoomScale="190" zoomScaleNormal="190" workbookViewId="0">
      <selection activeCell="I15" sqref="I15"/>
    </sheetView>
  </sheetViews>
  <sheetFormatPr defaultRowHeight="15" x14ac:dyDescent="0.25"/>
  <cols>
    <col min="3" max="3" width="40.85546875" customWidth="1"/>
    <col min="4" max="4" width="15.5703125" bestFit="1" customWidth="1"/>
    <col min="5" max="5" width="2.85546875" customWidth="1"/>
    <col min="6" max="6" width="40.85546875" bestFit="1" customWidth="1"/>
    <col min="7" max="7" width="15.5703125" customWidth="1"/>
  </cols>
  <sheetData>
    <row r="1" spans="3:7" x14ac:dyDescent="0.25">
      <c r="C1" s="27" t="s">
        <v>34</v>
      </c>
      <c r="D1" s="27"/>
      <c r="E1" s="27"/>
      <c r="F1" s="27"/>
      <c r="G1" s="27"/>
    </row>
    <row r="2" spans="3:7" ht="5.25" customHeight="1" x14ac:dyDescent="0.25">
      <c r="C2" s="3"/>
      <c r="D2" s="3"/>
      <c r="E2" s="3"/>
      <c r="F2" s="3"/>
      <c r="G2" s="3"/>
    </row>
    <row r="3" spans="3:7" x14ac:dyDescent="0.25">
      <c r="C3" s="5" t="s">
        <v>42</v>
      </c>
      <c r="D3" s="25" t="s">
        <v>15</v>
      </c>
      <c r="E3" s="4"/>
      <c r="F3" s="5" t="s">
        <v>33</v>
      </c>
      <c r="G3" s="25" t="s">
        <v>15</v>
      </c>
    </row>
    <row r="4" spans="3:7" x14ac:dyDescent="0.25">
      <c r="C4" s="6" t="s">
        <v>11</v>
      </c>
      <c r="D4" s="7">
        <f>60*24*7</f>
        <v>10080</v>
      </c>
      <c r="F4" s="12" t="s">
        <v>31</v>
      </c>
      <c r="G4" s="17">
        <f>SUM(G5:G15)</f>
        <v>1375</v>
      </c>
    </row>
    <row r="5" spans="3:7" x14ac:dyDescent="0.25">
      <c r="C5" s="8" t="s">
        <v>36</v>
      </c>
      <c r="D5" s="9">
        <f>D4-D6</f>
        <v>2880</v>
      </c>
      <c r="F5" s="23" t="s">
        <v>7</v>
      </c>
      <c r="G5" s="9">
        <v>400</v>
      </c>
    </row>
    <row r="6" spans="3:7" x14ac:dyDescent="0.25">
      <c r="C6" s="6" t="s">
        <v>35</v>
      </c>
      <c r="D6" s="7">
        <f>60*24*5</f>
        <v>7200</v>
      </c>
      <c r="F6" s="24" t="s">
        <v>8</v>
      </c>
      <c r="G6" s="7">
        <v>350</v>
      </c>
    </row>
    <row r="7" spans="3:7" x14ac:dyDescent="0.25">
      <c r="C7" s="8" t="s">
        <v>1</v>
      </c>
      <c r="D7" s="9">
        <f>D6-D8</f>
        <v>5320</v>
      </c>
      <c r="F7" s="23" t="s">
        <v>28</v>
      </c>
      <c r="G7" s="9">
        <v>225</v>
      </c>
    </row>
    <row r="8" spans="3:7" x14ac:dyDescent="0.25">
      <c r="C8" s="6" t="s">
        <v>9</v>
      </c>
      <c r="D8" s="7">
        <f>G4+G16</f>
        <v>1880</v>
      </c>
      <c r="F8" s="24" t="s">
        <v>13</v>
      </c>
      <c r="G8" s="7">
        <v>200</v>
      </c>
    </row>
    <row r="9" spans="3:7" x14ac:dyDescent="0.25">
      <c r="C9" s="8" t="s">
        <v>0</v>
      </c>
      <c r="D9" s="20">
        <f>1/60</f>
        <v>1.6666666666666666E-2</v>
      </c>
      <c r="F9" s="23" t="s">
        <v>29</v>
      </c>
      <c r="G9" s="9">
        <v>80</v>
      </c>
    </row>
    <row r="10" spans="3:7" x14ac:dyDescent="0.25">
      <c r="F10" s="24" t="s">
        <v>22</v>
      </c>
      <c r="G10" s="7">
        <v>35</v>
      </c>
    </row>
    <row r="11" spans="3:7" x14ac:dyDescent="0.25">
      <c r="C11" s="5" t="s">
        <v>41</v>
      </c>
      <c r="D11" s="25" t="s">
        <v>14</v>
      </c>
      <c r="E11" s="4"/>
      <c r="F11" s="23" t="s">
        <v>23</v>
      </c>
      <c r="G11" s="9">
        <v>35</v>
      </c>
    </row>
    <row r="12" spans="3:7" x14ac:dyDescent="0.25">
      <c r="C12" s="6" t="s">
        <v>2</v>
      </c>
      <c r="D12" s="7">
        <v>240304</v>
      </c>
      <c r="F12" s="24" t="s">
        <v>24</v>
      </c>
      <c r="G12" s="7">
        <v>20</v>
      </c>
    </row>
    <row r="13" spans="3:7" x14ac:dyDescent="0.25">
      <c r="C13" s="8" t="s">
        <v>3</v>
      </c>
      <c r="D13" s="9">
        <f>D12-D14-D15</f>
        <v>236104</v>
      </c>
      <c r="F13" s="23" t="s">
        <v>25</v>
      </c>
      <c r="G13" s="9">
        <v>15</v>
      </c>
    </row>
    <row r="14" spans="3:7" x14ac:dyDescent="0.25">
      <c r="C14" s="10" t="s">
        <v>39</v>
      </c>
      <c r="D14" s="7">
        <v>3000</v>
      </c>
      <c r="F14" s="24" t="s">
        <v>27</v>
      </c>
      <c r="G14" s="7">
        <v>10</v>
      </c>
    </row>
    <row r="15" spans="3:7" x14ac:dyDescent="0.25">
      <c r="C15" s="13" t="s">
        <v>40</v>
      </c>
      <c r="D15" s="9">
        <v>1200</v>
      </c>
      <c r="F15" s="23" t="s">
        <v>30</v>
      </c>
      <c r="G15" s="9">
        <v>5</v>
      </c>
    </row>
    <row r="16" spans="3:7" x14ac:dyDescent="0.25">
      <c r="C16" s="6" t="s">
        <v>18</v>
      </c>
      <c r="D16" s="7">
        <f>D14+D15</f>
        <v>4200</v>
      </c>
      <c r="F16" s="12" t="s">
        <v>32</v>
      </c>
      <c r="G16" s="17">
        <f>G17+G18+G19</f>
        <v>505</v>
      </c>
    </row>
    <row r="17" spans="3:9" x14ac:dyDescent="0.25">
      <c r="F17" s="23" t="s">
        <v>4</v>
      </c>
      <c r="G17" s="9">
        <f>3*60</f>
        <v>180</v>
      </c>
    </row>
    <row r="18" spans="3:9" x14ac:dyDescent="0.25">
      <c r="C18" s="5" t="s">
        <v>12</v>
      </c>
      <c r="D18" s="25" t="s">
        <v>16</v>
      </c>
      <c r="E18" s="4"/>
      <c r="F18" s="24" t="s">
        <v>5</v>
      </c>
      <c r="G18" s="7">
        <f>5*20</f>
        <v>100</v>
      </c>
      <c r="I18" s="2"/>
    </row>
    <row r="19" spans="3:9" x14ac:dyDescent="0.25">
      <c r="C19" s="6" t="s">
        <v>19</v>
      </c>
      <c r="D19" s="14">
        <f>D7/D6</f>
        <v>0.73888888888888893</v>
      </c>
      <c r="F19" s="23" t="s">
        <v>10</v>
      </c>
      <c r="G19" s="9">
        <f>15*15</f>
        <v>225</v>
      </c>
    </row>
    <row r="20" spans="3:9" x14ac:dyDescent="0.25">
      <c r="C20" s="8" t="s">
        <v>20</v>
      </c>
      <c r="D20" s="15">
        <f>(D9*D12)/D7</f>
        <v>0.7528320802005013</v>
      </c>
      <c r="F20" s="10" t="s">
        <v>43</v>
      </c>
      <c r="G20" s="17">
        <f>(D19*(D7+G4+G16))-D19*(D20*(D7+G4+G16))</f>
        <v>1314.9333333333325</v>
      </c>
      <c r="I20" s="26"/>
    </row>
    <row r="21" spans="3:9" x14ac:dyDescent="0.25">
      <c r="C21" s="6" t="s">
        <v>21</v>
      </c>
      <c r="D21" s="14">
        <f>D13/D12</f>
        <v>0.98252213862440907</v>
      </c>
      <c r="F21" s="11" t="s">
        <v>38</v>
      </c>
      <c r="G21" s="21">
        <f>D14*D9</f>
        <v>50</v>
      </c>
      <c r="I21" s="2"/>
    </row>
    <row r="22" spans="3:9" x14ac:dyDescent="0.25">
      <c r="C22" s="11" t="s">
        <v>6</v>
      </c>
      <c r="D22" s="16">
        <f>D21*D20*D19</f>
        <v>0.54653703703703704</v>
      </c>
      <c r="F22" s="12" t="s">
        <v>37</v>
      </c>
      <c r="G22" s="22">
        <f>D15*D9</f>
        <v>20</v>
      </c>
      <c r="I22" s="26"/>
    </row>
    <row r="24" spans="3:9" x14ac:dyDescent="0.25">
      <c r="C24" s="18" t="s">
        <v>26</v>
      </c>
      <c r="D24" s="19">
        <f>D6*D22</f>
        <v>3935.0666666666666</v>
      </c>
      <c r="F24" s="18" t="s">
        <v>17</v>
      </c>
      <c r="G24" s="19">
        <f>G4+G16+G21+G22+G20</f>
        <v>3264.9333333333325</v>
      </c>
    </row>
    <row r="25" spans="3:9" x14ac:dyDescent="0.25">
      <c r="E25" s="1"/>
    </row>
    <row r="26" spans="3:9" x14ac:dyDescent="0.25">
      <c r="D26" s="2"/>
    </row>
    <row r="31" spans="3:9" x14ac:dyDescent="0.25">
      <c r="E31" s="1"/>
    </row>
    <row r="32" spans="3:9" x14ac:dyDescent="0.25">
      <c r="E32" s="1"/>
    </row>
  </sheetData>
  <sortState ref="F5:G15">
    <sortCondition descending="1" ref="G5:G15"/>
  </sortState>
  <mergeCells count="1">
    <mergeCell ref="C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Pask</dc:creator>
  <cp:lastModifiedBy>Adrian Pask</cp:lastModifiedBy>
  <dcterms:created xsi:type="dcterms:W3CDTF">2016-03-01T16:52:49Z</dcterms:created>
  <dcterms:modified xsi:type="dcterms:W3CDTF">2016-03-02T16:03:08Z</dcterms:modified>
</cp:coreProperties>
</file>